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<sst xmlns="http://schemas.openxmlformats.org/spreadsheetml/2006/main" count="50" uniqueCount="50">
  <si>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</si>
  <si>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</si>
  <si>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</si>
  <si>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</si>
  <si>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</si>
  <si>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</si>
  <si>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</si>
  <si>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</si>
  <si>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</si>
  <si>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</si>
  <si>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</si>
  <si>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</si>
  <si>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</si>
  <si>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</si>
  <si>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</si>
  <si>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</si>
  <si>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</si>
  <si>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</si>
  <si>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</si>
  <si>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</si>
  <si>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</si>
  <si>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</si>
  <si>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</si>
  <si>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</si>
  <si>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</si>
  <si>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</si>
  <si>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</si>
  <si>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</si>
  <si>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</si>
  <si>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</si>
  <si>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</si>
  <si>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</si>
  <si>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</si>
  <si>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</si>
  <si>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</si>
  <si>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</si>
  <si>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</si>
  <si>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</si>
  <si>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</si>
  <si>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</si>
  <si>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</si>
  <si>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</si>
  <si>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</si>
  <si>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</si>
  <si>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</si>
  <si>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</si>
  <si>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Inversiones Financieras y Otras Provisiones</t>
  </si>
  <si>
    <t>Provisiones para Contingencias y Otras Erogaciones Especiales</t>
  </si>
  <si>
    <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</si>
  <si>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t>PRIMER TRIMESTRE ENERO-JUNIO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</si>
</sst>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172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172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45" zoomScaleNormal="145" zoomScalePageLayoutView="0" workbookViewId="0" topLeftCell="A1">
      <selection activeCell="G14" sqref="G1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7" t="s">
        <v>49</v>
      </c>
      <c r="C1" s="17"/>
      <c r="D1" s="17"/>
      <c r="E1" s="17"/>
      <c r="F1" s="17"/>
      <c r="G1" s="17"/>
      <c r="H1" s="17"/>
      <c r="I1" s="17"/>
      <c r="J1" s="17"/>
      <c r="K1" s="1"/>
    </row>
    <row r="2" spans="1:11" ht="12" customHeight="1">
      <c r="A2" s="1"/>
      <c r="B2" s="17" t="s">
        <v>48</v>
      </c>
      <c r="C2" s="17"/>
      <c r="D2" s="17"/>
      <c r="E2" s="17"/>
      <c r="F2" s="17"/>
      <c r="G2" s="17"/>
      <c r="H2" s="17"/>
      <c r="I2" s="17"/>
      <c r="J2" s="17"/>
      <c r="K2" s="1"/>
    </row>
    <row r="3" spans="1:11" ht="12" customHeight="1">
      <c r="A3" s="1"/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"/>
    </row>
    <row r="4" spans="1:11" ht="12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"/>
    </row>
    <row r="5" spans="1:11" ht="12" customHeight="1">
      <c r="A5" s="1"/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"/>
    </row>
    <row r="6" spans="1:11" ht="39.75" customHeight="1">
      <c r="A6" s="1"/>
      <c r="B6" s="18" t="s">
        <v>3</v>
      </c>
      <c r="C6" s="18"/>
      <c r="D6" s="18"/>
      <c r="E6" s="2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1"/>
    </row>
    <row r="7" spans="1:11" ht="15" customHeight="1">
      <c r="A7" s="1"/>
      <c r="B7" s="4"/>
      <c r="C7" s="5"/>
      <c r="D7" s="5"/>
      <c r="E7" s="6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1"/>
    </row>
    <row r="8" spans="1:11" ht="16.5" customHeight="1">
      <c r="A8" s="1"/>
      <c r="B8" s="8"/>
      <c r="C8" s="21" t="s">
        <v>16</v>
      </c>
      <c r="D8" s="21"/>
      <c r="E8" s="12">
        <f>SUM(E9:E14)</f>
        <v>521423834</v>
      </c>
      <c r="F8" s="12">
        <f>SUM(F9:F14)</f>
        <v>1052621.2000000104</v>
      </c>
      <c r="G8" s="12">
        <f>SUM(G9:G14)</f>
        <v>522476455.2</v>
      </c>
      <c r="H8" s="12">
        <f>SUM(H9:H14)</f>
        <v>535416333.4499999</v>
      </c>
      <c r="I8" s="12">
        <f>SUM(I9:I14)</f>
        <v>522418867.11999995</v>
      </c>
      <c r="J8" s="10">
        <f aca="true" t="shared" si="0" ref="J8:J16">+G8-H8</f>
        <v>-12939878.24999994</v>
      </c>
      <c r="K8" s="1"/>
    </row>
    <row r="9" spans="1:11" ht="16.5" customHeight="1">
      <c r="A9" s="1"/>
      <c r="B9" s="8"/>
      <c r="C9" s="1"/>
      <c r="D9" s="11" t="s">
        <v>17</v>
      </c>
      <c r="E9" s="23">
        <v>172044842</v>
      </c>
      <c r="F9" s="13">
        <f>+G9-E9</f>
        <v>20716394.050000012</v>
      </c>
      <c r="G9" s="13">
        <v>192761236.05</v>
      </c>
      <c r="H9" s="13">
        <v>181963459.84</v>
      </c>
      <c r="I9" s="13">
        <v>176952897</v>
      </c>
      <c r="J9" s="13">
        <f t="shared" si="0"/>
        <v>10797776.210000008</v>
      </c>
      <c r="K9" s="1"/>
    </row>
    <row r="10" spans="1:11" ht="16.5" customHeight="1">
      <c r="A10" s="1"/>
      <c r="B10" s="8"/>
      <c r="C10" s="1"/>
      <c r="D10" s="11" t="s">
        <v>18</v>
      </c>
      <c r="E10" s="23">
        <v>8325780</v>
      </c>
      <c r="F10" s="13">
        <f aca="true" t="shared" si="1" ref="F10:F37">+G10-E10</f>
        <v>0</v>
      </c>
      <c r="G10" s="13">
        <v>8325780</v>
      </c>
      <c r="H10" s="13">
        <v>8375387.01</v>
      </c>
      <c r="I10" s="13">
        <v>8375387.01</v>
      </c>
      <c r="J10" s="13">
        <f t="shared" si="0"/>
        <v>-49607.00999999978</v>
      </c>
      <c r="K10" s="1"/>
    </row>
    <row r="11" spans="1:11" ht="16.5" customHeight="1">
      <c r="A11" s="1"/>
      <c r="B11" s="8"/>
      <c r="C11" s="1"/>
      <c r="D11" s="11" t="s">
        <v>19</v>
      </c>
      <c r="E11" s="23">
        <v>122781338</v>
      </c>
      <c r="F11" s="13">
        <f t="shared" si="1"/>
        <v>479432.70999999344</v>
      </c>
      <c r="G11" s="13">
        <v>123260770.71</v>
      </c>
      <c r="H11" s="13">
        <v>156819094.2</v>
      </c>
      <c r="I11" s="13">
        <v>156809962.2</v>
      </c>
      <c r="J11" s="13">
        <f t="shared" si="0"/>
        <v>-33558323.489999995</v>
      </c>
      <c r="K11" s="1"/>
    </row>
    <row r="12" spans="1:11" ht="16.5" customHeight="1">
      <c r="A12" s="1"/>
      <c r="B12" s="8"/>
      <c r="C12" s="1"/>
      <c r="D12" s="11" t="s">
        <v>20</v>
      </c>
      <c r="E12" s="23">
        <v>45128702</v>
      </c>
      <c r="F12" s="13">
        <f t="shared" si="1"/>
        <v>-6252993.289999999</v>
      </c>
      <c r="G12" s="13">
        <v>38875708.71</v>
      </c>
      <c r="H12" s="13">
        <v>47406111.080000006</v>
      </c>
      <c r="I12" s="13">
        <v>39696948.27</v>
      </c>
      <c r="J12" s="13">
        <f t="shared" si="0"/>
        <v>-8530402.370000005</v>
      </c>
      <c r="K12" s="1"/>
    </row>
    <row r="13" spans="1:11" ht="16.5" customHeight="1">
      <c r="A13" s="1"/>
      <c r="B13" s="8"/>
      <c r="C13" s="1"/>
      <c r="D13" s="11" t="s">
        <v>21</v>
      </c>
      <c r="E13" s="23">
        <v>158133954</v>
      </c>
      <c r="F13" s="13">
        <f t="shared" si="1"/>
        <v>-25711229.269999996</v>
      </c>
      <c r="G13" s="13">
        <v>132422724.73</v>
      </c>
      <c r="H13" s="13">
        <v>140844544.49</v>
      </c>
      <c r="I13" s="13">
        <v>140575935.81</v>
      </c>
      <c r="J13" s="13">
        <f t="shared" si="0"/>
        <v>-8421819.760000005</v>
      </c>
      <c r="K13" s="1"/>
    </row>
    <row r="14" spans="1:11" ht="16.5" customHeight="1">
      <c r="A14" s="1"/>
      <c r="B14" s="8"/>
      <c r="C14" s="1"/>
      <c r="D14" s="11" t="s">
        <v>22</v>
      </c>
      <c r="E14" s="23">
        <v>15009218</v>
      </c>
      <c r="F14" s="13">
        <f t="shared" si="1"/>
        <v>11821017</v>
      </c>
      <c r="G14" s="13">
        <v>26830235</v>
      </c>
      <c r="H14" s="13">
        <v>7736.83</v>
      </c>
      <c r="I14" s="13">
        <v>7736.83</v>
      </c>
      <c r="J14" s="13">
        <f t="shared" si="0"/>
        <v>26822498.17</v>
      </c>
      <c r="K14" s="1"/>
    </row>
    <row r="15" spans="1:11" ht="16.5" customHeight="1">
      <c r="A15" s="1"/>
      <c r="B15" s="8"/>
      <c r="C15" s="21" t="s">
        <v>23</v>
      </c>
      <c r="D15" s="21"/>
      <c r="E15" s="12">
        <f>SUM(E16:E22)</f>
        <v>315386807</v>
      </c>
      <c r="F15" s="12">
        <f>SUM(F16:F22)</f>
        <v>33086737.340000004</v>
      </c>
      <c r="G15" s="12">
        <f>SUM(G16:G22)</f>
        <v>348473544.34</v>
      </c>
      <c r="H15" s="12">
        <f>SUM(H16:H22)</f>
        <v>324736068.17</v>
      </c>
      <c r="I15" s="12">
        <f>SUM(I16:I22)</f>
        <v>310640649.09</v>
      </c>
      <c r="J15" s="12">
        <f t="shared" si="0"/>
        <v>23737476.169999957</v>
      </c>
      <c r="K15" s="1"/>
    </row>
    <row r="16" spans="1:11" ht="16.5" customHeight="1">
      <c r="A16" s="1"/>
      <c r="B16" s="8"/>
      <c r="C16" s="1"/>
      <c r="D16" s="11" t="s">
        <v>24</v>
      </c>
      <c r="E16" s="23">
        <v>814325</v>
      </c>
      <c r="F16" s="13">
        <f t="shared" si="1"/>
        <v>886204.3200000001</v>
      </c>
      <c r="G16" s="13">
        <v>1700529.32</v>
      </c>
      <c r="H16" s="13">
        <v>1605554.7599999998</v>
      </c>
      <c r="I16" s="13">
        <v>1313243.39</v>
      </c>
      <c r="J16" s="13">
        <f t="shared" si="0"/>
        <v>94974.56000000029</v>
      </c>
      <c r="K16" s="1"/>
    </row>
    <row r="17" spans="1:11" ht="16.5" customHeight="1">
      <c r="A17" s="1"/>
      <c r="B17" s="8"/>
      <c r="C17" s="1"/>
      <c r="D17" s="11" t="s">
        <v>25</v>
      </c>
      <c r="E17" s="23">
        <f>10464478+50000</f>
        <v>10514478</v>
      </c>
      <c r="F17" s="13">
        <f t="shared" si="1"/>
        <v>5874929.99</v>
      </c>
      <c r="G17" s="13">
        <f>16259407.99+130000</f>
        <v>16389407.99</v>
      </c>
      <c r="H17" s="13">
        <v>18958590.69</v>
      </c>
      <c r="I17" s="13">
        <v>16305608.3</v>
      </c>
      <c r="J17" s="13">
        <f aca="true" t="shared" si="2" ref="J17:J22">+G17-H17</f>
        <v>-2569182.700000001</v>
      </c>
      <c r="K17" s="1"/>
    </row>
    <row r="18" spans="1:11" ht="16.5" customHeight="1">
      <c r="A18" s="1"/>
      <c r="B18" s="8"/>
      <c r="C18" s="1"/>
      <c r="D18" s="11" t="s">
        <v>26</v>
      </c>
      <c r="E18" s="23">
        <v>497478</v>
      </c>
      <c r="F18" s="13">
        <f t="shared" si="1"/>
        <v>243985.07000000007</v>
      </c>
      <c r="G18" s="13">
        <f>243985.07+497478</f>
        <v>741463.0700000001</v>
      </c>
      <c r="H18" s="13">
        <v>246301.66999999998</v>
      </c>
      <c r="I18" s="13">
        <v>223600.37</v>
      </c>
      <c r="J18" s="13">
        <f t="shared" si="2"/>
        <v>495161.4000000001</v>
      </c>
      <c r="K18" s="1"/>
    </row>
    <row r="19" spans="1:11" ht="16.5" customHeight="1">
      <c r="A19" s="1"/>
      <c r="B19" s="8"/>
      <c r="C19" s="1"/>
      <c r="D19" s="11" t="s">
        <v>27</v>
      </c>
      <c r="E19" s="23">
        <f>301589959+862014</f>
        <v>302451973</v>
      </c>
      <c r="F19" s="13">
        <f t="shared" si="1"/>
        <v>25022565.75</v>
      </c>
      <c r="G19" s="13">
        <f>313571449.75+755914+13147175</f>
        <v>327474538.75</v>
      </c>
      <c r="H19" s="13">
        <v>302820456.49</v>
      </c>
      <c r="I19" s="13">
        <v>291853905.94</v>
      </c>
      <c r="J19" s="13">
        <f t="shared" si="2"/>
        <v>24654082.25999999</v>
      </c>
      <c r="K19" s="1"/>
    </row>
    <row r="20" spans="1:11" ht="16.5" customHeight="1">
      <c r="A20" s="1"/>
      <c r="B20" s="8"/>
      <c r="C20" s="1"/>
      <c r="D20" s="11" t="s">
        <v>28</v>
      </c>
      <c r="E20" s="23">
        <v>0</v>
      </c>
      <c r="F20" s="13">
        <f t="shared" si="1"/>
        <v>173109.18</v>
      </c>
      <c r="G20" s="13">
        <f>152009.18+21100</f>
        <v>173109.18</v>
      </c>
      <c r="H20" s="13">
        <v>21060.52</v>
      </c>
      <c r="I20" s="13">
        <v>21060.52</v>
      </c>
      <c r="J20" s="13">
        <f t="shared" si="2"/>
        <v>152048.66</v>
      </c>
      <c r="K20" s="1"/>
    </row>
    <row r="21" spans="1:11" ht="16.5" customHeight="1">
      <c r="A21" s="1"/>
      <c r="B21" s="8"/>
      <c r="C21" s="1"/>
      <c r="D21" s="11" t="s">
        <v>29</v>
      </c>
      <c r="E21" s="23">
        <v>35728</v>
      </c>
      <c r="F21" s="13">
        <f t="shared" si="1"/>
        <v>5000</v>
      </c>
      <c r="G21" s="13">
        <v>40728</v>
      </c>
      <c r="H21" s="13">
        <v>0</v>
      </c>
      <c r="I21" s="13">
        <v>0</v>
      </c>
      <c r="J21" s="13">
        <f t="shared" si="2"/>
        <v>40728</v>
      </c>
      <c r="K21" s="1"/>
    </row>
    <row r="22" spans="1:11" ht="16.5" customHeight="1">
      <c r="A22" s="1"/>
      <c r="B22" s="8"/>
      <c r="C22" s="1"/>
      <c r="D22" s="11" t="s">
        <v>30</v>
      </c>
      <c r="E22" s="23">
        <v>1072825</v>
      </c>
      <c r="F22" s="13">
        <f t="shared" si="1"/>
        <v>880943.03</v>
      </c>
      <c r="G22" s="13">
        <f>880943.03+1072825</f>
        <v>1953768.03</v>
      </c>
      <c r="H22" s="13">
        <v>1084104.04</v>
      </c>
      <c r="I22" s="13">
        <v>923230.57</v>
      </c>
      <c r="J22" s="13">
        <f t="shared" si="2"/>
        <v>869663.99</v>
      </c>
      <c r="K22" s="1"/>
    </row>
    <row r="23" spans="1:11" ht="16.5" customHeight="1">
      <c r="A23" s="1"/>
      <c r="B23" s="8"/>
      <c r="C23" s="21" t="s">
        <v>31</v>
      </c>
      <c r="D23" s="21"/>
      <c r="E23" s="12">
        <f>SUM(E24:E31)</f>
        <v>77600943</v>
      </c>
      <c r="F23" s="12">
        <f>SUM(F24:F31)</f>
        <v>125086647.39</v>
      </c>
      <c r="G23" s="12">
        <f>SUM(G24:G31)</f>
        <v>202687590.39</v>
      </c>
      <c r="H23" s="12">
        <f>SUM(H24:H31)</f>
        <v>115723187.19</v>
      </c>
      <c r="I23" s="12">
        <f>SUM(I24:I31)</f>
        <v>115572228.44</v>
      </c>
      <c r="J23" s="12">
        <f>+G23-H23</f>
        <v>86964403.19999999</v>
      </c>
      <c r="K23" s="1"/>
    </row>
    <row r="24" spans="1:11" ht="16.5" customHeight="1">
      <c r="A24" s="1"/>
      <c r="B24" s="8"/>
      <c r="C24" s="1"/>
      <c r="D24" s="11" t="s">
        <v>32</v>
      </c>
      <c r="E24" s="23">
        <v>207470</v>
      </c>
      <c r="F24" s="13">
        <f t="shared" si="1"/>
        <v>15266321.52</v>
      </c>
      <c r="G24" s="13">
        <f>13730988.52+307210+1435593</f>
        <v>15473791.52</v>
      </c>
      <c r="H24" s="13">
        <v>10923559.469999999</v>
      </c>
      <c r="I24" s="13">
        <v>10906120.03</v>
      </c>
      <c r="J24" s="13">
        <f>+G24-H24</f>
        <v>4550232.050000001</v>
      </c>
      <c r="K24" s="1"/>
    </row>
    <row r="25" spans="1:11" ht="16.5" customHeight="1">
      <c r="A25" s="1"/>
      <c r="B25" s="8"/>
      <c r="C25" s="1"/>
      <c r="D25" s="11" t="s">
        <v>33</v>
      </c>
      <c r="E25" s="23">
        <f>9874901+50000</f>
        <v>9924901</v>
      </c>
      <c r="F25" s="13">
        <f t="shared" si="1"/>
        <v>16018850.39</v>
      </c>
      <c r="G25" s="13">
        <f>25235619.02+89720+618412.37</f>
        <v>25943751.39</v>
      </c>
      <c r="H25" s="13">
        <v>13483329.969999999</v>
      </c>
      <c r="I25" s="13">
        <v>13465652.37</v>
      </c>
      <c r="J25" s="13">
        <f aca="true" t="shared" si="3" ref="J25:J31">+G25-H25</f>
        <v>12460421.420000002</v>
      </c>
      <c r="K25" s="1"/>
    </row>
    <row r="26" spans="1:11" ht="16.5" customHeight="1">
      <c r="A26" s="1"/>
      <c r="B26" s="8"/>
      <c r="C26" s="1"/>
      <c r="D26" s="11" t="s">
        <v>34</v>
      </c>
      <c r="E26" s="23">
        <f>7366016+1914691</f>
        <v>9280707</v>
      </c>
      <c r="F26" s="13">
        <f t="shared" si="1"/>
        <v>40018450.17</v>
      </c>
      <c r="G26" s="13">
        <f>82573+30115915.87+1933691+17166977.3</f>
        <v>49299157.17</v>
      </c>
      <c r="H26" s="13">
        <v>13004111.31</v>
      </c>
      <c r="I26" s="13">
        <v>12955224.3</v>
      </c>
      <c r="J26" s="13">
        <f t="shared" si="3"/>
        <v>36295045.86</v>
      </c>
      <c r="K26" s="1"/>
    </row>
    <row r="27" spans="1:11" ht="16.5" customHeight="1">
      <c r="A27" s="1"/>
      <c r="B27" s="8"/>
      <c r="C27" s="1"/>
      <c r="D27" s="11" t="s">
        <v>35</v>
      </c>
      <c r="E27" s="23">
        <v>232500</v>
      </c>
      <c r="F27" s="13">
        <f t="shared" si="1"/>
        <v>15479676</v>
      </c>
      <c r="G27" s="13">
        <f>15479676+232500</f>
        <v>15712176</v>
      </c>
      <c r="H27" s="13">
        <v>15370042.74</v>
      </c>
      <c r="I27" s="13">
        <v>15370042.74</v>
      </c>
      <c r="J27" s="13">
        <f t="shared" si="3"/>
        <v>342133.2599999998</v>
      </c>
      <c r="K27" s="1"/>
    </row>
    <row r="28" spans="1:11" ht="16.5" customHeight="1">
      <c r="A28" s="1"/>
      <c r="B28" s="8"/>
      <c r="C28" s="1"/>
      <c r="D28" s="11" t="s">
        <v>36</v>
      </c>
      <c r="E28" s="23">
        <f>38333209+3712166</f>
        <v>42045375</v>
      </c>
      <c r="F28" s="13">
        <f t="shared" si="1"/>
        <v>38172004.31</v>
      </c>
      <c r="G28" s="13">
        <f>61444907.93+3553706+15218765.38</f>
        <v>80217379.31</v>
      </c>
      <c r="H28" s="13">
        <v>49378562.7</v>
      </c>
      <c r="I28" s="13">
        <v>49324022</v>
      </c>
      <c r="J28" s="13">
        <f t="shared" si="3"/>
        <v>30838816.61</v>
      </c>
      <c r="K28" s="1"/>
    </row>
    <row r="29" spans="1:11" ht="16.5" customHeight="1">
      <c r="A29" s="1"/>
      <c r="B29" s="8"/>
      <c r="C29" s="1"/>
      <c r="D29" s="11" t="s">
        <v>37</v>
      </c>
      <c r="E29" s="23">
        <v>155000</v>
      </c>
      <c r="F29" s="13">
        <f t="shared" si="1"/>
        <v>0</v>
      </c>
      <c r="G29" s="13">
        <v>155000</v>
      </c>
      <c r="H29" s="13">
        <v>65348</v>
      </c>
      <c r="I29" s="13">
        <v>53528</v>
      </c>
      <c r="J29" s="13">
        <f t="shared" si="3"/>
        <v>89652</v>
      </c>
      <c r="K29" s="1"/>
    </row>
    <row r="30" spans="1:11" ht="16.5" customHeight="1">
      <c r="A30" s="1"/>
      <c r="B30" s="8"/>
      <c r="C30" s="1"/>
      <c r="D30" s="11" t="s">
        <v>38</v>
      </c>
      <c r="E30" s="23">
        <v>167500</v>
      </c>
      <c r="F30" s="13">
        <f t="shared" si="1"/>
        <v>0</v>
      </c>
      <c r="G30" s="13">
        <v>167500</v>
      </c>
      <c r="H30" s="24">
        <v>0</v>
      </c>
      <c r="I30" s="13">
        <v>0</v>
      </c>
      <c r="J30" s="13">
        <f t="shared" si="3"/>
        <v>167500</v>
      </c>
      <c r="K30" s="1"/>
    </row>
    <row r="31" spans="1:11" ht="16.5" customHeight="1">
      <c r="A31" s="1"/>
      <c r="B31" s="8"/>
      <c r="C31" s="1"/>
      <c r="D31" s="11" t="s">
        <v>39</v>
      </c>
      <c r="E31" s="23">
        <f>13757280+1763800-1700000+1766410</f>
        <v>15587490</v>
      </c>
      <c r="F31" s="13">
        <f t="shared" si="1"/>
        <v>131345</v>
      </c>
      <c r="G31" s="13">
        <f>13670819-82573+63800+2066789</f>
        <v>15718835</v>
      </c>
      <c r="H31" s="13">
        <f>13471785+26448</f>
        <v>13498233</v>
      </c>
      <c r="I31" s="13">
        <f>13497639</f>
        <v>13497639</v>
      </c>
      <c r="J31" s="13">
        <f t="shared" si="3"/>
        <v>2220602</v>
      </c>
      <c r="K31" s="1"/>
    </row>
    <row r="32" spans="1:11" ht="16.5" customHeight="1">
      <c r="A32" s="1"/>
      <c r="B32" s="8"/>
      <c r="C32" s="21" t="s">
        <v>40</v>
      </c>
      <c r="D32" s="21"/>
      <c r="E32" s="14">
        <f>+E33</f>
        <v>0</v>
      </c>
      <c r="F32" s="15">
        <f>+F33</f>
        <v>0</v>
      </c>
      <c r="G32" s="15">
        <f>+G33</f>
        <v>0</v>
      </c>
      <c r="H32" s="15">
        <f>+H33</f>
        <v>0</v>
      </c>
      <c r="I32" s="15">
        <f>+I33</f>
        <v>0</v>
      </c>
      <c r="J32" s="15">
        <f aca="true" t="shared" si="4" ref="J32:J37">+G32-H32</f>
        <v>0</v>
      </c>
      <c r="K32" s="1"/>
    </row>
    <row r="33" spans="1:11" ht="16.5" customHeight="1">
      <c r="A33" s="1"/>
      <c r="B33" s="8"/>
      <c r="C33" s="1"/>
      <c r="D33" s="11" t="s">
        <v>41</v>
      </c>
      <c r="E33" s="16">
        <v>0</v>
      </c>
      <c r="F33" s="13">
        <f t="shared" si="1"/>
        <v>0</v>
      </c>
      <c r="G33" s="13">
        <v>0</v>
      </c>
      <c r="H33" s="13">
        <v>0</v>
      </c>
      <c r="I33" s="13">
        <v>0</v>
      </c>
      <c r="J33" s="13">
        <f t="shared" si="4"/>
        <v>0</v>
      </c>
      <c r="K33" s="1"/>
    </row>
    <row r="34" spans="1:11" ht="16.5" customHeight="1">
      <c r="A34" s="1"/>
      <c r="B34" s="8"/>
      <c r="C34" s="21" t="s">
        <v>42</v>
      </c>
      <c r="D34" s="21"/>
      <c r="E34" s="12">
        <f>+E35</f>
        <v>4843051</v>
      </c>
      <c r="F34" s="12">
        <f>+F35</f>
        <v>0</v>
      </c>
      <c r="G34" s="12">
        <f>+G35</f>
        <v>4843051</v>
      </c>
      <c r="H34" s="12">
        <f>+H35</f>
        <v>0</v>
      </c>
      <c r="I34" s="12">
        <f>+I35</f>
        <v>0</v>
      </c>
      <c r="J34" s="15">
        <f t="shared" si="4"/>
        <v>4843051</v>
      </c>
      <c r="K34" s="1"/>
    </row>
    <row r="35" spans="1:11" ht="16.5" customHeight="1">
      <c r="A35" s="1"/>
      <c r="B35" s="8"/>
      <c r="C35" s="9"/>
      <c r="D35" s="11" t="s">
        <v>43</v>
      </c>
      <c r="E35" s="23">
        <v>4843051</v>
      </c>
      <c r="F35" s="13">
        <f t="shared" si="1"/>
        <v>0</v>
      </c>
      <c r="G35" s="13">
        <v>4843051</v>
      </c>
      <c r="H35" s="13">
        <v>0</v>
      </c>
      <c r="I35" s="13">
        <v>0</v>
      </c>
      <c r="J35" s="13">
        <f t="shared" si="4"/>
        <v>4843051</v>
      </c>
      <c r="K35" s="1"/>
    </row>
    <row r="36" spans="1:11" ht="16.5" customHeight="1">
      <c r="A36" s="1"/>
      <c r="B36" s="8"/>
      <c r="C36" s="21" t="s">
        <v>46</v>
      </c>
      <c r="D36" s="21"/>
      <c r="E36" s="12">
        <f>+E37</f>
        <v>167739719</v>
      </c>
      <c r="F36" s="12">
        <f>+F37</f>
        <v>-165667552</v>
      </c>
      <c r="G36" s="12">
        <f>+G37</f>
        <v>2072167</v>
      </c>
      <c r="H36" s="12">
        <f>+H37</f>
        <v>0</v>
      </c>
      <c r="I36" s="12">
        <f>+I37</f>
        <v>0</v>
      </c>
      <c r="J36" s="15">
        <f t="shared" si="4"/>
        <v>2072167</v>
      </c>
      <c r="K36" s="1"/>
    </row>
    <row r="37" spans="1:11" ht="16.5" customHeight="1">
      <c r="A37" s="1"/>
      <c r="B37" s="8"/>
      <c r="C37" s="1"/>
      <c r="D37" s="11" t="s">
        <v>47</v>
      </c>
      <c r="E37" s="23">
        <v>167739719</v>
      </c>
      <c r="F37" s="13">
        <f t="shared" si="1"/>
        <v>-165667552</v>
      </c>
      <c r="G37" s="13">
        <v>2072167</v>
      </c>
      <c r="H37" s="13">
        <v>0</v>
      </c>
      <c r="I37" s="13">
        <v>0</v>
      </c>
      <c r="J37" s="13">
        <f t="shared" si="4"/>
        <v>2072167</v>
      </c>
      <c r="K37" s="1"/>
    </row>
    <row r="38" spans="1:11" ht="21.75" customHeight="1">
      <c r="A38" s="1"/>
      <c r="B38" s="22" t="s">
        <v>44</v>
      </c>
      <c r="C38" s="22"/>
      <c r="D38" s="22"/>
      <c r="E38" s="25">
        <f aca="true" t="shared" si="5" ref="E38:J38">+E8+E15+E23+E32+E34+E36</f>
        <v>1086994354</v>
      </c>
      <c r="F38" s="25">
        <f t="shared" si="5"/>
        <v>-6441546.069999993</v>
      </c>
      <c r="G38" s="25">
        <f t="shared" si="5"/>
        <v>1080552807.9299998</v>
      </c>
      <c r="H38" s="25">
        <f t="shared" si="5"/>
        <v>975875588.81</v>
      </c>
      <c r="I38" s="25">
        <f t="shared" si="5"/>
        <v>948631744.6499999</v>
      </c>
      <c r="J38" s="25">
        <f t="shared" si="5"/>
        <v>104677219.12</v>
      </c>
      <c r="K38" s="1"/>
    </row>
    <row r="39" spans="1:11" ht="0.75" customHeight="1">
      <c r="A39" s="1"/>
      <c r="B39" s="19"/>
      <c r="C39" s="19"/>
      <c r="D39" s="19"/>
      <c r="E39" s="19"/>
      <c r="F39" s="19"/>
      <c r="G39" s="19"/>
      <c r="H39" s="19"/>
      <c r="I39" s="19"/>
      <c r="J39" s="19"/>
      <c r="K39" s="1"/>
    </row>
    <row r="40" spans="1:11" ht="40.5" customHeight="1">
      <c r="A40" s="1"/>
      <c r="B40" s="1"/>
      <c r="C40" s="20" t="s">
        <v>45</v>
      </c>
      <c r="D40" s="20"/>
      <c r="E40" s="20"/>
      <c r="F40" s="20"/>
      <c r="G40" s="20"/>
      <c r="H40" s="20"/>
      <c r="I40" s="20"/>
      <c r="J40" s="20"/>
      <c r="K40" s="1"/>
    </row>
    <row r="41" spans="1:1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15">
    <mergeCell ref="B39:J39"/>
    <mergeCell ref="C40:J40"/>
    <mergeCell ref="C36:D36"/>
    <mergeCell ref="C8:D8"/>
    <mergeCell ref="C15:D15"/>
    <mergeCell ref="C23:D23"/>
    <mergeCell ref="C32:D32"/>
    <mergeCell ref="C34:D34"/>
    <mergeCell ref="B38:D38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2022-05-02T22:49:44Z</cp:lastPrinted>
  <dcterms:created xsi:type="dcterms:W3CDTF">2022-07-18T22:05:32Z</dcterms:created>
  <dcterms:modified xsi:type="dcterms:W3CDTF">2022-07-26T16:14:56Z</dcterms:modified>
  <cp:category/>
  <cp:version/>
  <cp:contentType/>
  <cp:contentStatus/>
</cp:coreProperties>
</file>